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8_{13B00984-418E-43B1-8F40-EB43C0D5951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65" i="1" l="1"/>
  <c r="D65" i="1"/>
  <c r="C65" i="1"/>
  <c r="E64" i="1"/>
  <c r="D64" i="1"/>
  <c r="C64" i="1"/>
  <c r="E63" i="1"/>
  <c r="D63" i="1"/>
  <c r="C63" i="1"/>
  <c r="E62" i="1"/>
  <c r="D62" i="1"/>
  <c r="D61" i="1" s="1"/>
  <c r="C62" i="1"/>
  <c r="B61" i="1"/>
  <c r="D60" i="1"/>
  <c r="C60" i="1"/>
  <c r="E58" i="1"/>
  <c r="D58" i="1"/>
  <c r="C58" i="1"/>
  <c r="A58" i="1"/>
  <c r="E57" i="1"/>
  <c r="E53" i="1" s="1"/>
  <c r="D57" i="1"/>
  <c r="C57" i="1"/>
  <c r="E56" i="1"/>
  <c r="D56" i="1"/>
  <c r="C56" i="1"/>
  <c r="A56" i="1"/>
  <c r="E55" i="1"/>
  <c r="D55" i="1"/>
  <c r="C55" i="1"/>
  <c r="A55" i="1"/>
  <c r="E54" i="1"/>
  <c r="D54" i="1"/>
  <c r="C54" i="1"/>
  <c r="A54" i="1"/>
  <c r="C53" i="1"/>
  <c r="B53" i="1"/>
  <c r="E52" i="1"/>
  <c r="D52" i="1"/>
  <c r="C52" i="1"/>
  <c r="E50" i="1"/>
  <c r="D50" i="1"/>
  <c r="C50" i="1"/>
  <c r="E49" i="1"/>
  <c r="E48" i="1" s="1"/>
  <c r="D49" i="1"/>
  <c r="D48" i="1" s="1"/>
  <c r="C49" i="1"/>
  <c r="B48" i="1"/>
  <c r="E47" i="1"/>
  <c r="D47" i="1"/>
  <c r="C47" i="1"/>
  <c r="E45" i="1"/>
  <c r="D45" i="1"/>
  <c r="C45" i="1"/>
  <c r="A45" i="1"/>
  <c r="E44" i="1"/>
  <c r="D44" i="1"/>
  <c r="C44" i="1"/>
  <c r="A44" i="1"/>
  <c r="E43" i="1"/>
  <c r="D43" i="1"/>
  <c r="D41" i="1" s="1"/>
  <c r="C43" i="1"/>
  <c r="A43" i="1"/>
  <c r="E42" i="1"/>
  <c r="D42" i="1"/>
  <c r="C42" i="1"/>
  <c r="A42" i="1"/>
  <c r="E41" i="1"/>
  <c r="C41" i="1"/>
  <c r="B41" i="1"/>
  <c r="E40" i="1"/>
  <c r="D40" i="1"/>
  <c r="C40" i="1"/>
  <c r="E37" i="1"/>
  <c r="D37" i="1"/>
  <c r="C37" i="1"/>
  <c r="C34" i="1" s="1"/>
  <c r="E36" i="1"/>
  <c r="D36" i="1"/>
  <c r="C36" i="1"/>
  <c r="E35" i="1"/>
  <c r="D35" i="1"/>
  <c r="C35" i="1"/>
  <c r="B34" i="1"/>
  <c r="E33" i="1"/>
  <c r="D33" i="1"/>
  <c r="C33" i="1"/>
  <c r="E32" i="1"/>
  <c r="D32" i="1"/>
  <c r="C32" i="1"/>
  <c r="E31" i="1"/>
  <c r="D31" i="1"/>
  <c r="D29" i="1" s="1"/>
  <c r="C31" i="1"/>
  <c r="A31" i="1"/>
  <c r="E30" i="1"/>
  <c r="D30" i="1"/>
  <c r="C30" i="1"/>
  <c r="A30" i="1"/>
  <c r="B29" i="1"/>
  <c r="B27" i="1" s="1"/>
  <c r="B10" i="1" s="1"/>
  <c r="E28" i="1"/>
  <c r="D28" i="1"/>
  <c r="C28" i="1"/>
  <c r="E26" i="1"/>
  <c r="D26" i="1"/>
  <c r="C26" i="1"/>
  <c r="D25" i="1"/>
  <c r="C25" i="1"/>
  <c r="E24" i="1"/>
  <c r="D24" i="1"/>
  <c r="C24" i="1"/>
  <c r="E22" i="1"/>
  <c r="D22" i="1"/>
  <c r="C22" i="1"/>
  <c r="B19" i="1"/>
  <c r="E18" i="1"/>
  <c r="D18" i="1"/>
  <c r="C18" i="1"/>
  <c r="D17" i="1"/>
  <c r="C17" i="1"/>
  <c r="E16" i="1"/>
  <c r="D16" i="1"/>
  <c r="C16" i="1"/>
  <c r="E15" i="1"/>
  <c r="D15" i="1"/>
  <c r="C15" i="1"/>
  <c r="E14" i="1"/>
  <c r="D14" i="1"/>
  <c r="C14" i="1"/>
  <c r="E13" i="1"/>
  <c r="E21" i="1" s="1"/>
  <c r="D13" i="1"/>
  <c r="D21" i="1" s="1"/>
  <c r="C13" i="1"/>
  <c r="C21" i="1" s="1"/>
  <c r="E12" i="1"/>
  <c r="E20" i="1" s="1"/>
  <c r="D12" i="1"/>
  <c r="C12" i="1"/>
  <c r="C20" i="1" s="1"/>
  <c r="B11" i="1"/>
  <c r="E9" i="1"/>
  <c r="D9" i="1"/>
  <c r="C9" i="1"/>
  <c r="E8" i="1"/>
  <c r="D8" i="1"/>
  <c r="C8" i="1"/>
  <c r="E7" i="1"/>
  <c r="D7" i="1"/>
  <c r="C7" i="1"/>
  <c r="C4" i="1" s="1"/>
  <c r="D6" i="1"/>
  <c r="C6" i="1"/>
  <c r="A6" i="1"/>
  <c r="E5" i="1"/>
  <c r="D5" i="1"/>
  <c r="C5" i="1"/>
  <c r="A5" i="1"/>
  <c r="E4" i="1"/>
  <c r="B4" i="1"/>
  <c r="E11" i="1" l="1"/>
  <c r="D34" i="1"/>
  <c r="C19" i="1"/>
  <c r="D27" i="1"/>
  <c r="C61" i="1"/>
  <c r="D4" i="1"/>
  <c r="D11" i="1"/>
  <c r="E29" i="1"/>
  <c r="C27" i="1"/>
  <c r="E61" i="1"/>
  <c r="E34" i="1"/>
  <c r="D53" i="1"/>
  <c r="C48" i="1"/>
  <c r="E19" i="1"/>
  <c r="E27" i="1"/>
  <c r="C11" i="1"/>
  <c r="C10" i="1" s="1"/>
  <c r="D20" i="1"/>
  <c r="D19" i="1" s="1"/>
  <c r="D10" i="1" s="1"/>
  <c r="C29" i="1"/>
  <c r="E10" i="1" l="1"/>
</calcChain>
</file>

<file path=xl/sharedStrings.xml><?xml version="1.0" encoding="utf-8"?>
<sst xmlns="http://schemas.openxmlformats.org/spreadsheetml/2006/main" count="61" uniqueCount="42">
  <si>
    <t>АНОО "Солнечнй круг"</t>
  </si>
  <si>
    <t>Отчет за 2025г.</t>
  </si>
  <si>
    <t>январь</t>
  </si>
  <si>
    <t>февраль</t>
  </si>
  <si>
    <t>ПРИХОД</t>
  </si>
  <si>
    <t>Содействие в получении образовательнх услуг</t>
  </si>
  <si>
    <t>РАСХОД</t>
  </si>
  <si>
    <t xml:space="preserve"> Программа "Образование"</t>
  </si>
  <si>
    <t>ЗП</t>
  </si>
  <si>
    <t>Налоги</t>
  </si>
  <si>
    <t>Питание</t>
  </si>
  <si>
    <t>Оборудование</t>
  </si>
  <si>
    <t>Хоз.товары</t>
  </si>
  <si>
    <t>Ремонт</t>
  </si>
  <si>
    <t>Услуги сторонних организаций</t>
  </si>
  <si>
    <t>Программа "Центр дневного пребывания"</t>
  </si>
  <si>
    <t>-</t>
  </si>
  <si>
    <t>Проект "Мастерские - Территория успеха" при поддержке гранта                                                                   Министерства экономического развития.</t>
  </si>
  <si>
    <t>Поступления</t>
  </si>
  <si>
    <t>Расходы</t>
  </si>
  <si>
    <t>3. Обучение</t>
  </si>
  <si>
    <t>4. Подрядчикам</t>
  </si>
  <si>
    <t>Проект "Эффективный фандрайзинг" при поддержке Фонда В.Потанина</t>
  </si>
  <si>
    <t>1. Обучение</t>
  </si>
  <si>
    <t>2. Менторство</t>
  </si>
  <si>
    <t>Проект "Поддержка будет"-2024  при поддержке АНО«Девелопмент-групп»</t>
  </si>
  <si>
    <t>4. Обучение</t>
  </si>
  <si>
    <t>Проект "Траектория развития" при поддержке гранта Абсолют</t>
  </si>
  <si>
    <t>1.Заработная плата</t>
  </si>
  <si>
    <t>2.Налоги</t>
  </si>
  <si>
    <t>3.Оборудование</t>
  </si>
  <si>
    <t>4.Материалы</t>
  </si>
  <si>
    <t>Административно -хозяйственные расходы</t>
  </si>
  <si>
    <t>Коммунальные расходы</t>
  </si>
  <si>
    <t>Бухгалтеские, юридические и консультационные услуги</t>
  </si>
  <si>
    <r>
      <t xml:space="preserve">Поступления </t>
    </r>
    <r>
      <rPr>
        <b/>
        <sz val="9"/>
        <color theme="1"/>
        <rFont val="Calibri"/>
        <family val="2"/>
        <charset val="204"/>
        <scheme val="minor"/>
      </rPr>
      <t>*(из благотворительных пожертвований)</t>
    </r>
  </si>
  <si>
    <r>
      <t xml:space="preserve">Благотворительные пожертвования от юр. Лиц </t>
    </r>
    <r>
      <rPr>
        <sz val="9"/>
        <color theme="1"/>
        <rFont val="Calibri"/>
        <family val="2"/>
        <charset val="204"/>
        <scheme val="minor"/>
      </rPr>
      <t>*(в т.ч на СРВ)</t>
    </r>
  </si>
  <si>
    <r>
      <t xml:space="preserve">Благотворительные пожертвования от физ. Лиц </t>
    </r>
    <r>
      <rPr>
        <sz val="9"/>
        <color theme="1"/>
        <rFont val="Calibri"/>
        <family val="2"/>
        <charset val="204"/>
        <scheme val="minor"/>
      </rPr>
      <t>*(в т.ч на СРВ)</t>
    </r>
  </si>
  <si>
    <t>ПРОЕКТЫ</t>
  </si>
  <si>
    <t>март</t>
  </si>
  <si>
    <t>Программа "Служба Раннего Вмешательства"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</si>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</sst>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0" fillId="3" borderId="1" xfId="0" applyFont="1" applyFill="1" applyBorder="1" applyAlignment="1">
      <alignment horizontal="left"/>
    </xf>
    <xf numFmtId="164" fontId="0" fillId="3" borderId="1" xfId="0" applyNumberFormat="1" applyFont="1" applyFill="1" applyBorder="1"/>
    <xf numFmtId="164" fontId="0" fillId="0" borderId="1" xfId="0" applyNumberFormat="1" applyBorder="1"/>
    <xf numFmtId="0" fontId="0" fillId="0" borderId="1" xfId="0" applyBorder="1"/>
    <xf numFmtId="164" fontId="0" fillId="2" borderId="1" xfId="0" applyNumberFormat="1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/>
    <xf numFmtId="164" fontId="2" fillId="4" borderId="1" xfId="0" applyNumberFormat="1" applyFont="1" applyFill="1" applyBorder="1"/>
    <xf numFmtId="164" fontId="0" fillId="0" borderId="1" xfId="0" applyNumberFormat="1" applyBorder="1" applyAlignment="1"/>
    <xf numFmtId="164" fontId="0" fillId="0" borderId="1" xfId="0" applyNumberFormat="1" applyBorder="1" applyAlignment="1">
      <alignment horizontal="right"/>
    </xf>
    <xf numFmtId="0" fontId="0" fillId="0" borderId="1" xfId="0" applyFill="1" applyBorder="1"/>
    <xf numFmtId="164" fontId="0" fillId="0" borderId="1" xfId="1" applyNumberFormat="1" applyFont="1" applyBorder="1"/>
    <xf numFmtId="164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4" borderId="1" xfId="0" applyFill="1" applyBorder="1"/>
    <xf numFmtId="0" fontId="2" fillId="5" borderId="1" xfId="0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/>
    <xf numFmtId="0" fontId="0" fillId="2" borderId="1" xfId="0" applyFill="1" applyBorder="1"/>
    <xf numFmtId="164" fontId="0" fillId="5" borderId="1" xfId="0" applyNumberFormat="1" applyFill="1" applyBorder="1"/>
    <xf numFmtId="0" fontId="0" fillId="5" borderId="1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YandexDisk-buchslkrug/&#1041;&#1091;&#1093;&#1075;&#1072;&#1083;&#1090;&#1077;&#1088;&#1080;&#1103;/&#1047;&#1055;/&#1056;&#1072;&#1089;&#1095;&#1077;&#1090;%20&#1079;&#1072;&#1088;&#1087;&#1083;&#1072;&#1090;&#1099;/&#1040;&#1085;&#1072;&#1083;&#1080;&#1079;%20&#1092;&#1080;&#1085;&#1072;&#1085;&#1089;&#1086;&#1074;&#1086;-&#1093;&#1086;&#1079;&#1103;&#1081;&#1090;&#1089;&#1074;&#1077;&#1085;&#1085;&#1086;&#1081;%20&#1076;&#1077;&#1103;&#1090;&#1077;&#1083;&#1100;&#1085;&#1086;&#1089;&#1090;&#108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ПЛАН 2025"/>
      <sheetName val="АФХД 2025"/>
      <sheetName val="Отчет для сайта"/>
      <sheetName val="2024-2025 И"/>
    </sheetNames>
    <sheetDataSet>
      <sheetData sheetId="0"/>
      <sheetData sheetId="1"/>
      <sheetData sheetId="2">
        <row r="19">
          <cell r="C19">
            <v>616000</v>
          </cell>
          <cell r="D19">
            <v>853250</v>
          </cell>
          <cell r="E19">
            <v>764500</v>
          </cell>
        </row>
        <row r="23">
          <cell r="A23" t="str">
            <v>Соц дем</v>
          </cell>
          <cell r="C23">
            <v>1174227.83</v>
          </cell>
          <cell r="D23">
            <v>1174227.83</v>
          </cell>
          <cell r="E23">
            <v>1174227.83</v>
          </cell>
        </row>
        <row r="24">
          <cell r="A24" t="str">
            <v>Минобр</v>
          </cell>
        </row>
        <row r="32">
          <cell r="C32">
            <v>104743.42</v>
          </cell>
          <cell r="D32">
            <v>182048.01</v>
          </cell>
          <cell r="E32">
            <v>147571.98000000001</v>
          </cell>
        </row>
        <row r="33">
          <cell r="C33">
            <v>175000</v>
          </cell>
          <cell r="D33">
            <v>101000</v>
          </cell>
          <cell r="E33">
            <v>108000</v>
          </cell>
        </row>
        <row r="36">
          <cell r="C36">
            <v>96000</v>
          </cell>
          <cell r="D36">
            <v>96000</v>
          </cell>
          <cell r="E36">
            <v>96000</v>
          </cell>
        </row>
        <row r="39">
          <cell r="C39">
            <v>1929440.7800000003</v>
          </cell>
          <cell r="D39">
            <v>1783243.4999999998</v>
          </cell>
          <cell r="E39">
            <v>2103975.0699999998</v>
          </cell>
        </row>
        <row r="40">
          <cell r="C40">
            <v>63178.38</v>
          </cell>
          <cell r="D40">
            <v>474862.16000000003</v>
          </cell>
          <cell r="E40">
            <v>24871.24</v>
          </cell>
        </row>
        <row r="45">
          <cell r="C45">
            <v>317220.34999999998</v>
          </cell>
          <cell r="D45">
            <v>168345.87</v>
          </cell>
          <cell r="E45">
            <v>130724.23</v>
          </cell>
        </row>
        <row r="47">
          <cell r="C47">
            <v>319433.55</v>
          </cell>
          <cell r="D47">
            <v>334468.7</v>
          </cell>
          <cell r="E47">
            <v>331764</v>
          </cell>
        </row>
        <row r="52">
          <cell r="A52" t="str">
            <v>1. Заработная плата</v>
          </cell>
          <cell r="C52">
            <v>264252.76</v>
          </cell>
        </row>
        <row r="53">
          <cell r="A53" t="str">
            <v>2. Налоги</v>
          </cell>
          <cell r="C53">
            <v>63178.38</v>
          </cell>
        </row>
        <row r="54">
          <cell r="A54" t="str">
            <v>3. Оборудование</v>
          </cell>
        </row>
        <row r="56">
          <cell r="A56" t="str">
            <v>5. Услуги организаций</v>
          </cell>
          <cell r="C56">
            <v>1918</v>
          </cell>
        </row>
        <row r="58">
          <cell r="A58" t="str">
            <v>1. Заработная плата</v>
          </cell>
          <cell r="C58">
            <v>95076.51999999999</v>
          </cell>
          <cell r="D58">
            <v>110621.25</v>
          </cell>
          <cell r="E58">
            <v>113571.13</v>
          </cell>
        </row>
        <row r="59">
          <cell r="A59" t="str">
            <v>2. Налоги</v>
          </cell>
          <cell r="D59">
            <v>24872.959999999999</v>
          </cell>
          <cell r="E59">
            <v>24871.24</v>
          </cell>
        </row>
        <row r="60">
          <cell r="A60" t="str">
            <v>3. Оборудование</v>
          </cell>
        </row>
        <row r="61">
          <cell r="A61" t="str">
            <v>4. Материалы</v>
          </cell>
          <cell r="E61">
            <v>29749</v>
          </cell>
        </row>
        <row r="63">
          <cell r="C63">
            <v>217800.52</v>
          </cell>
          <cell r="D63">
            <v>216246.88</v>
          </cell>
          <cell r="E63">
            <v>315370.92</v>
          </cell>
        </row>
        <row r="64">
          <cell r="D64">
            <v>50618.82</v>
          </cell>
        </row>
        <row r="68">
          <cell r="A68" t="str">
            <v>1. Заработная плата</v>
          </cell>
        </row>
        <row r="69">
          <cell r="A69" t="str">
            <v>2. Налоги</v>
          </cell>
        </row>
        <row r="73">
          <cell r="C73">
            <v>90000</v>
          </cell>
        </row>
        <row r="77">
          <cell r="D77">
            <v>186714</v>
          </cell>
          <cell r="E77">
            <v>196082.15</v>
          </cell>
        </row>
        <row r="80">
          <cell r="C80">
            <v>6456.6</v>
          </cell>
          <cell r="D80">
            <v>257009.87000000002</v>
          </cell>
          <cell r="E80">
            <v>211715.84999999998</v>
          </cell>
        </row>
        <row r="88">
          <cell r="C88">
            <v>204890.64</v>
          </cell>
          <cell r="D88">
            <v>146990.15</v>
          </cell>
          <cell r="E88">
            <v>101066.85</v>
          </cell>
        </row>
        <row r="93">
          <cell r="C93">
            <v>91970</v>
          </cell>
          <cell r="D93">
            <v>0</v>
          </cell>
          <cell r="E93">
            <v>0</v>
          </cell>
        </row>
        <row r="99">
          <cell r="C99">
            <v>35202</v>
          </cell>
          <cell r="D99">
            <v>74109.209999999992</v>
          </cell>
          <cell r="E99">
            <v>46765.34</v>
          </cell>
        </row>
        <row r="112">
          <cell r="C112">
            <v>9765.76</v>
          </cell>
          <cell r="D112">
            <v>33146.880000000005</v>
          </cell>
          <cell r="E112">
            <v>69057.88</v>
          </cell>
        </row>
        <row r="128">
          <cell r="C128">
            <v>7002.5</v>
          </cell>
          <cell r="D128">
            <v>0</v>
          </cell>
          <cell r="E128">
            <v>0</v>
          </cell>
        </row>
        <row r="131">
          <cell r="C131">
            <v>2750</v>
          </cell>
          <cell r="D131">
            <v>17310</v>
          </cell>
          <cell r="E131">
            <v>38740</v>
          </cell>
        </row>
        <row r="133">
          <cell r="C133">
            <v>5868.26</v>
          </cell>
          <cell r="D133">
            <v>5839.8</v>
          </cell>
          <cell r="E133">
            <v>5894.59</v>
          </cell>
        </row>
        <row r="135">
          <cell r="C135">
            <v>24072</v>
          </cell>
          <cell r="D135">
            <v>24836</v>
          </cell>
          <cell r="E135">
            <v>23655</v>
          </cell>
        </row>
      </sheetData>
      <sheetData sheetId="3">
        <row r="30">
          <cell r="C30">
            <v>0</v>
          </cell>
          <cell r="D30">
            <v>186714</v>
          </cell>
          <cell r="E30">
            <v>196082.15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42">
          <cell r="C42">
            <v>95076.51999999999</v>
          </cell>
          <cell r="D42">
            <v>110621.25</v>
          </cell>
          <cell r="E42">
            <v>113571.13</v>
          </cell>
        </row>
        <row r="43">
          <cell r="C43">
            <v>0</v>
          </cell>
          <cell r="D43">
            <v>24872.959999999999</v>
          </cell>
          <cell r="E43">
            <v>24871.24</v>
          </cell>
        </row>
        <row r="54">
          <cell r="C54">
            <v>264252.76</v>
          </cell>
          <cell r="D54">
            <v>0</v>
          </cell>
          <cell r="E54">
            <v>0</v>
          </cell>
        </row>
        <row r="55">
          <cell r="C55">
            <v>63178.38</v>
          </cell>
          <cell r="D55">
            <v>0</v>
          </cell>
          <cell r="E55">
            <v>0</v>
          </cell>
        </row>
        <row r="62">
          <cell r="C62">
            <v>217800.52</v>
          </cell>
          <cell r="D62">
            <v>216246.88</v>
          </cell>
          <cell r="E62">
            <v>315370.92</v>
          </cell>
        </row>
        <row r="63">
          <cell r="C63">
            <v>0</v>
          </cell>
          <cell r="D63">
            <v>50618.82</v>
          </cell>
          <cell r="E63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activeCell="H10" sqref="H10"/>
    </sheetView>
  </sheetViews>
  <sheetFormatPr defaultRowHeight="14.4" x14ac:dyDescent="0.3"/>
  <cols>
    <col min="1" max="1" width="59.44140625" customWidth="1"/>
    <col min="2" max="4" width="18.6640625" hidden="1" customWidth="1"/>
    <col min="5" max="5" width="16" customWidth="1"/>
  </cols>
  <sheetData>
    <row r="1" spans="1:5" x14ac:dyDescent="0.3">
      <c r="A1" s="1" t="s">
        <v>0</v>
      </c>
    </row>
    <row r="2" spans="1:5" x14ac:dyDescent="0.3">
      <c r="A2" s="1" t="s">
        <v>1</v>
      </c>
      <c r="B2" s="1" t="s">
        <v>2</v>
      </c>
      <c r="C2" s="1" t="s">
        <v>3</v>
      </c>
      <c r="D2" s="1" t="s">
        <v>39</v>
      </c>
      <c r="E2" s="1" t="s">
        <v>41</v>
      </c>
    </row>
    <row r="4" spans="1:5" x14ac:dyDescent="0.3">
      <c r="A4" s="28" t="s">
        <v>4</v>
      </c>
      <c r="B4" s="2">
        <f>SUM(B5:B8)</f>
        <v>1805192.29</v>
      </c>
      <c r="C4" s="3">
        <f>SUM(C5:C9)</f>
        <v>2069971.25</v>
      </c>
      <c r="D4" s="3">
        <f>SUM(D5:D9)</f>
        <v>2310525.84</v>
      </c>
      <c r="E4" s="3">
        <f>SUM(E5:E9)</f>
        <v>2194299.81</v>
      </c>
    </row>
    <row r="5" spans="1:5" x14ac:dyDescent="0.3">
      <c r="A5" s="4" t="str">
        <f>'[1]АФХД 2025'!A23</f>
        <v>Соц дем</v>
      </c>
      <c r="B5" s="5">
        <v>1174227.83</v>
      </c>
      <c r="C5" s="6">
        <f>'[1]АФХД 2025'!C23</f>
        <v>1174227.83</v>
      </c>
      <c r="D5" s="6">
        <f>'[1]АФХД 2025'!D23</f>
        <v>1174227.83</v>
      </c>
      <c r="E5" s="6">
        <f>'[1]АФХД 2025'!E23</f>
        <v>1174227.83</v>
      </c>
    </row>
    <row r="6" spans="1:5" x14ac:dyDescent="0.3">
      <c r="A6" s="7" t="str">
        <f>'[1]АФХД 2025'!A24</f>
        <v>Минобр</v>
      </c>
      <c r="B6" s="6">
        <v>0</v>
      </c>
      <c r="C6" s="6">
        <f>'[1]АФХД 2025'!C24</f>
        <v>0</v>
      </c>
      <c r="D6" s="6">
        <f>'[1]АФХД 2025'!D24</f>
        <v>0</v>
      </c>
      <c r="E6" s="7"/>
    </row>
    <row r="7" spans="1:5" x14ac:dyDescent="0.3">
      <c r="A7" s="7" t="s">
        <v>5</v>
      </c>
      <c r="B7" s="6">
        <v>591500</v>
      </c>
      <c r="C7" s="6">
        <f>'[1]АФХД 2025'!C19</f>
        <v>616000</v>
      </c>
      <c r="D7" s="6">
        <f>'[1]АФХД 2025'!D19</f>
        <v>853250</v>
      </c>
      <c r="E7" s="6">
        <f>'[1]АФХД 2025'!E19</f>
        <v>764500</v>
      </c>
    </row>
    <row r="8" spans="1:5" x14ac:dyDescent="0.3">
      <c r="A8" s="7" t="s">
        <v>36</v>
      </c>
      <c r="B8" s="6">
        <v>39464.46</v>
      </c>
      <c r="C8" s="6">
        <f>'[1]АФХД 2025'!C33</f>
        <v>175000</v>
      </c>
      <c r="D8" s="6">
        <f>'[1]АФХД 2025'!D33</f>
        <v>101000</v>
      </c>
      <c r="E8" s="6">
        <f>'[1]АФХД 2025'!E33</f>
        <v>108000</v>
      </c>
    </row>
    <row r="9" spans="1:5" x14ac:dyDescent="0.3">
      <c r="A9" s="7" t="s">
        <v>37</v>
      </c>
      <c r="B9" s="6">
        <v>55276.12</v>
      </c>
      <c r="C9" s="6">
        <f>'[1]АФХД 2025'!C32</f>
        <v>104743.42</v>
      </c>
      <c r="D9" s="6">
        <f>'[1]АФХД 2025'!D32</f>
        <v>182048.01</v>
      </c>
      <c r="E9" s="6">
        <f>'[1]АФХД 2025'!E32</f>
        <v>147571.98000000001</v>
      </c>
    </row>
    <row r="10" spans="1:5" x14ac:dyDescent="0.3">
      <c r="A10" s="28" t="s">
        <v>6</v>
      </c>
      <c r="B10" s="8">
        <f>B11+B19+B27+B34</f>
        <v>2084188.6199999999</v>
      </c>
      <c r="C10" s="8">
        <f>C11+C19+C27+C34</f>
        <v>2057509.0900000003</v>
      </c>
      <c r="D10" s="8">
        <f>D11+D19+D27+D34</f>
        <v>2583333.5299999993</v>
      </c>
      <c r="E10" s="8">
        <f>E11+E19+E27+E34</f>
        <v>2302652.7599999998</v>
      </c>
    </row>
    <row r="11" spans="1:5" x14ac:dyDescent="0.3">
      <c r="A11" s="9" t="s">
        <v>7</v>
      </c>
      <c r="B11" s="10">
        <f>SUM(B12:B18)</f>
        <v>420445.31</v>
      </c>
      <c r="C11" s="11">
        <f>SUM(C12:C18)</f>
        <v>661070.02333333343</v>
      </c>
      <c r="D11" s="11">
        <f>SUM(D12:D18)</f>
        <v>682878.53333333333</v>
      </c>
      <c r="E11" s="11">
        <f>SUM(E12:E18)</f>
        <v>620990.67333333322</v>
      </c>
    </row>
    <row r="12" spans="1:5" x14ac:dyDescent="0.3">
      <c r="A12" s="7" t="s">
        <v>8</v>
      </c>
      <c r="B12" s="12">
        <v>268883.05</v>
      </c>
      <c r="C12" s="6">
        <f>'[1]АФХД 2025'!C47</f>
        <v>319433.55</v>
      </c>
      <c r="D12" s="6">
        <f>'[1]АФХД 2025'!D47</f>
        <v>334468.7</v>
      </c>
      <c r="E12" s="6">
        <f>'[1]АФХД 2025'!E47</f>
        <v>331764</v>
      </c>
    </row>
    <row r="13" spans="1:5" x14ac:dyDescent="0.3">
      <c r="A13" s="7" t="s">
        <v>9</v>
      </c>
      <c r="B13" s="6">
        <v>0</v>
      </c>
      <c r="C13" s="6">
        <f>'[1]АФХД 2025'!C48</f>
        <v>0</v>
      </c>
      <c r="D13" s="6">
        <f>'[1]АФХД 2025'!D48</f>
        <v>0</v>
      </c>
      <c r="E13" s="6">
        <f>'[1]АФХД 2025'!E48</f>
        <v>0</v>
      </c>
    </row>
    <row r="14" spans="1:5" x14ac:dyDescent="0.3">
      <c r="A14" s="7" t="s">
        <v>10</v>
      </c>
      <c r="B14" s="13">
        <v>118177.12</v>
      </c>
      <c r="C14" s="6">
        <f>('[1]АФХД 2025'!C45+'[1]АФХД 2025'!C80)/3*2</f>
        <v>215784.6333333333</v>
      </c>
      <c r="D14" s="6">
        <f>('[1]АФХД 2025'!D45+'[1]АФХД 2025'!D80)/3*2</f>
        <v>283570.49333333335</v>
      </c>
      <c r="E14" s="6">
        <f>('[1]АФХД 2025'!E45+'[1]АФХД 2025'!E80)/3*2</f>
        <v>228293.38666666663</v>
      </c>
    </row>
    <row r="15" spans="1:5" x14ac:dyDescent="0.3">
      <c r="A15" s="7" t="s">
        <v>11</v>
      </c>
      <c r="B15" s="13">
        <v>3207</v>
      </c>
      <c r="C15" s="6">
        <f>'[1]АФХД 2025'!C93</f>
        <v>91970</v>
      </c>
      <c r="D15" s="6">
        <f>'[1]АФХД 2025'!D93</f>
        <v>0</v>
      </c>
      <c r="E15" s="6">
        <f>'[1]АФХД 2025'!E93</f>
        <v>0</v>
      </c>
    </row>
    <row r="16" spans="1:5" x14ac:dyDescent="0.3">
      <c r="A16" s="7" t="s">
        <v>12</v>
      </c>
      <c r="B16" s="13">
        <v>6434.13</v>
      </c>
      <c r="C16" s="6">
        <f>'[1]АФХД 2025'!C128/3*2</f>
        <v>4668.333333333333</v>
      </c>
      <c r="D16" s="6">
        <f>'[1]АФХД 2025'!D128/3*2</f>
        <v>0</v>
      </c>
      <c r="E16" s="6">
        <f>'[1]АФХД 2025'!E128/3*2</f>
        <v>0</v>
      </c>
    </row>
    <row r="17" spans="1:5" x14ac:dyDescent="0.3">
      <c r="A17" s="14" t="s">
        <v>13</v>
      </c>
      <c r="B17" s="6">
        <v>0</v>
      </c>
      <c r="C17" s="6">
        <f>'[1]АФХД 2025'!C143/3*2</f>
        <v>0</v>
      </c>
      <c r="D17" s="6">
        <f>'[1]АФХД 2025'!D143/3*2</f>
        <v>0</v>
      </c>
      <c r="E17" s="16" t="s">
        <v>16</v>
      </c>
    </row>
    <row r="18" spans="1:5" x14ac:dyDescent="0.3">
      <c r="A18" s="14" t="s">
        <v>14</v>
      </c>
      <c r="B18" s="13">
        <v>23744.01</v>
      </c>
      <c r="C18" s="6">
        <f>('[1]АФХД 2025'!C99+'[1]АФХД 2025'!C131+'[1]АФХД 2025'!C133)/3*2</f>
        <v>29213.506666666668</v>
      </c>
      <c r="D18" s="6">
        <f>('[1]АФХД 2025'!D99+'[1]АФХД 2025'!D131+'[1]АФХД 2025'!D133)/3*2</f>
        <v>64839.34</v>
      </c>
      <c r="E18" s="6">
        <f>('[1]АФХД 2025'!E99+'[1]АФХД 2025'!E131+'[1]АФХД 2025'!E133)/3*2</f>
        <v>60933.28666666666</v>
      </c>
    </row>
    <row r="19" spans="1:5" x14ac:dyDescent="0.3">
      <c r="A19" s="9" t="s">
        <v>15</v>
      </c>
      <c r="B19" s="10">
        <f>SUM(B20:B26)</f>
        <v>602292.24999999988</v>
      </c>
      <c r="C19" s="10">
        <f>SUM(C20:C26)</f>
        <v>1157710.666666667</v>
      </c>
      <c r="D19" s="10">
        <f>SUM(D20:D26)</f>
        <v>1508767.9666666663</v>
      </c>
      <c r="E19" s="10">
        <f>SUM(E20:E26)</f>
        <v>1291800.2066666668</v>
      </c>
    </row>
    <row r="20" spans="1:5" x14ac:dyDescent="0.3">
      <c r="A20" s="7" t="s">
        <v>8</v>
      </c>
      <c r="B20" s="15">
        <v>528114.62</v>
      </c>
      <c r="C20" s="6">
        <f>'[1]АФХД 2025'!C39-'[1]Отчет для сайта'!C42-'[1]Отчет для сайта'!C30-'[1]Отчет для сайта'!C54-'[1]Отчет для сайта'!C62-C12</f>
        <v>1032877.4300000002</v>
      </c>
      <c r="D20" s="6">
        <f>'[1]АФХД 2025'!D39-'[1]Отчет для сайта'!D42-'[1]Отчет для сайта'!D30-'[1]Отчет для сайта'!D54-'[1]Отчет для сайта'!D62-D12</f>
        <v>935192.66999999969</v>
      </c>
      <c r="E20" s="6">
        <f>'[1]АФХД 2025'!E39-'[1]Отчет для сайта'!E42-'[1]Отчет для сайта'!E30-'[1]Отчет для сайта'!E54-'[1]Отчет для сайта'!E62-E12</f>
        <v>1147186.8700000001</v>
      </c>
    </row>
    <row r="21" spans="1:5" x14ac:dyDescent="0.3">
      <c r="A21" s="7" t="s">
        <v>9</v>
      </c>
      <c r="B21" s="6">
        <v>0</v>
      </c>
      <c r="C21" s="6">
        <f>'[1]АФХД 2025'!C40-'[1]Отчет для сайта'!C43-'[1]Отчет для сайта'!C31-'[1]Отчет для сайта'!C55-'[1]Отчет для сайта'!C63-C13</f>
        <v>0</v>
      </c>
      <c r="D21" s="6">
        <f>'[1]АФХД 2025'!D40-'[1]Отчет для сайта'!D43-'[1]Отчет для сайта'!D31-'[1]Отчет для сайта'!D55-'[1]Отчет для сайта'!D63-D13</f>
        <v>399370.38</v>
      </c>
      <c r="E21" s="6">
        <f>'[1]АФХД 2025'!E40-'[1]Отчет для сайта'!E43-'[1]Отчет для сайта'!E31-'[1]Отчет для сайта'!E55-'[1]Отчет для сайта'!E63-E13</f>
        <v>0</v>
      </c>
    </row>
    <row r="22" spans="1:5" x14ac:dyDescent="0.3">
      <c r="A22" s="7" t="s">
        <v>10</v>
      </c>
      <c r="B22" s="6">
        <v>59088.56</v>
      </c>
      <c r="C22" s="6">
        <f>('[1]АФХД 2025'!C45+'[1]АФХД 2025'!C80)/3*1</f>
        <v>107892.31666666665</v>
      </c>
      <c r="D22" s="6">
        <f>('[1]АФХД 2025'!D45+'[1]АФХД 2025'!D80)/3*1</f>
        <v>141785.24666666667</v>
      </c>
      <c r="E22" s="6">
        <f>('[1]АФХД 2025'!E45+'[1]АФХД 2025'!E80)/3*1</f>
        <v>114146.69333333331</v>
      </c>
    </row>
    <row r="23" spans="1:5" x14ac:dyDescent="0.3">
      <c r="A23" s="7" t="s">
        <v>11</v>
      </c>
      <c r="B23" s="6">
        <v>0</v>
      </c>
      <c r="C23" s="16" t="s">
        <v>16</v>
      </c>
      <c r="D23" s="16" t="s">
        <v>16</v>
      </c>
      <c r="E23" s="16" t="s">
        <v>16</v>
      </c>
    </row>
    <row r="24" spans="1:5" x14ac:dyDescent="0.3">
      <c r="A24" s="7" t="s">
        <v>12</v>
      </c>
      <c r="B24" s="6">
        <v>3217.07</v>
      </c>
      <c r="C24" s="6">
        <f>'[1]АФХД 2025'!C128/3*1</f>
        <v>2334.1666666666665</v>
      </c>
      <c r="D24" s="6">
        <f>'[1]АФХД 2025'!D128/3*1</f>
        <v>0</v>
      </c>
      <c r="E24" s="6">
        <f>'[1]АФХД 2025'!E128/3*1</f>
        <v>0</v>
      </c>
    </row>
    <row r="25" spans="1:5" x14ac:dyDescent="0.3">
      <c r="A25" s="14" t="s">
        <v>13</v>
      </c>
      <c r="B25" s="6">
        <v>0</v>
      </c>
      <c r="C25" s="6">
        <f>'[1]АФХД 2025'!C143/3*1</f>
        <v>0</v>
      </c>
      <c r="D25" s="6">
        <f>'[1]АФХД 2025'!D143/3*1</f>
        <v>0</v>
      </c>
      <c r="E25" s="16" t="s">
        <v>16</v>
      </c>
    </row>
    <row r="26" spans="1:5" x14ac:dyDescent="0.3">
      <c r="A26" s="14" t="s">
        <v>14</v>
      </c>
      <c r="B26" s="6">
        <v>11872</v>
      </c>
      <c r="C26" s="6">
        <f>('[1]АФХД 2025'!C99+'[1]АФХД 2025'!C131+'[1]АФХД 2025'!C133)/3*1</f>
        <v>14606.753333333334</v>
      </c>
      <c r="D26" s="6">
        <f>('[1]АФХД 2025'!D99+'[1]АФХД 2025'!D131+'[1]АФХД 2025'!D133)/3*1</f>
        <v>32419.67</v>
      </c>
      <c r="E26" s="6">
        <f>('[1]АФХД 2025'!E99+'[1]АФХД 2025'!E131+'[1]АФХД 2025'!E133)/3*1</f>
        <v>30466.64333333333</v>
      </c>
    </row>
    <row r="27" spans="1:5" x14ac:dyDescent="0.3">
      <c r="A27" s="25" t="s">
        <v>40</v>
      </c>
      <c r="B27" s="29">
        <f>B29</f>
        <v>778450.51</v>
      </c>
      <c r="C27" s="11">
        <f>SUM(C30:C33)</f>
        <v>0</v>
      </c>
      <c r="D27" s="11">
        <f>SUM(D30:D33)</f>
        <v>186714</v>
      </c>
      <c r="E27" s="11">
        <f>SUM(E30:E33)</f>
        <v>196082.15</v>
      </c>
    </row>
    <row r="28" spans="1:5" x14ac:dyDescent="0.3">
      <c r="A28" s="20" t="s">
        <v>35</v>
      </c>
      <c r="B28" s="21">
        <v>0</v>
      </c>
      <c r="C28" s="22">
        <f>'[1]АФХД 2025'!C36</f>
        <v>96000</v>
      </c>
      <c r="D28" s="22">
        <f>'[1]АФХД 2025'!D36</f>
        <v>96000</v>
      </c>
      <c r="E28" s="22">
        <f>'[1]АФХД 2025'!E36</f>
        <v>96000</v>
      </c>
    </row>
    <row r="29" spans="1:5" x14ac:dyDescent="0.3">
      <c r="A29" s="20" t="s">
        <v>19</v>
      </c>
      <c r="B29" s="22">
        <f>SUM(B30:B33)</f>
        <v>778450.51</v>
      </c>
      <c r="C29" s="22">
        <f>SUM(C30:C33)</f>
        <v>0</v>
      </c>
      <c r="D29" s="22">
        <f>SUM(D30:D33)</f>
        <v>186714</v>
      </c>
      <c r="E29" s="22">
        <f>SUM(E30:E33)</f>
        <v>196082.15</v>
      </c>
    </row>
    <row r="30" spans="1:5" x14ac:dyDescent="0.3">
      <c r="A30" s="7" t="str">
        <f>'[1]АФХД 2025'!A68</f>
        <v>1. Заработная плата</v>
      </c>
      <c r="B30" s="6">
        <v>212157</v>
      </c>
      <c r="C30" s="6">
        <f>'[1]АФХД 2025'!C68</f>
        <v>0</v>
      </c>
      <c r="D30" s="6">
        <f>'[1]АФХД 2025'!D77</f>
        <v>186714</v>
      </c>
      <c r="E30" s="6">
        <f>'[1]АФХД 2025'!E77</f>
        <v>196082.15</v>
      </c>
    </row>
    <row r="31" spans="1:5" x14ac:dyDescent="0.3">
      <c r="A31" s="7" t="str">
        <f>'[1]АФХД 2025'!A69</f>
        <v>2. Налоги</v>
      </c>
      <c r="B31" s="6">
        <v>566293.51</v>
      </c>
      <c r="C31" s="6">
        <f>'[1]АФХД 2025'!C69</f>
        <v>0</v>
      </c>
      <c r="D31" s="6">
        <f>'[1]АФХД 2025'!D69</f>
        <v>0</v>
      </c>
      <c r="E31" s="6">
        <f>'[1]АФХД 2025'!E69</f>
        <v>0</v>
      </c>
    </row>
    <row r="32" spans="1:5" x14ac:dyDescent="0.3">
      <c r="A32" s="7" t="s">
        <v>20</v>
      </c>
      <c r="B32" s="6">
        <v>0</v>
      </c>
      <c r="C32" s="6">
        <f>'[1]АФХД 2025'!C70</f>
        <v>0</v>
      </c>
      <c r="D32" s="6">
        <f>'[1]АФХД 2025'!D70</f>
        <v>0</v>
      </c>
      <c r="E32" s="6">
        <f>'[1]АФХД 2025'!E70</f>
        <v>0</v>
      </c>
    </row>
    <row r="33" spans="1:5" x14ac:dyDescent="0.3">
      <c r="A33" s="7" t="s">
        <v>21</v>
      </c>
      <c r="B33" s="6">
        <v>0</v>
      </c>
      <c r="C33" s="6">
        <f>'[1]АФХД 2025'!C71</f>
        <v>0</v>
      </c>
      <c r="D33" s="6">
        <f>'[1]АФХД 2025'!D71</f>
        <v>0</v>
      </c>
      <c r="E33" s="6">
        <f>'[1]АФХД 2025'!E71</f>
        <v>0</v>
      </c>
    </row>
    <row r="34" spans="1:5" x14ac:dyDescent="0.3">
      <c r="A34" s="9" t="s">
        <v>32</v>
      </c>
      <c r="B34" s="10">
        <f>SUM(B35:B37)</f>
        <v>283000.55</v>
      </c>
      <c r="C34" s="10">
        <f t="shared" ref="C34:E34" si="0">SUM(C35:C37)</f>
        <v>238728.40000000002</v>
      </c>
      <c r="D34" s="10">
        <f t="shared" si="0"/>
        <v>204973.03</v>
      </c>
      <c r="E34" s="10">
        <f t="shared" si="0"/>
        <v>193779.73</v>
      </c>
    </row>
    <row r="35" spans="1:5" x14ac:dyDescent="0.3">
      <c r="A35" s="14" t="s">
        <v>33</v>
      </c>
      <c r="B35" s="6">
        <v>153855.54999999999</v>
      </c>
      <c r="C35" s="6">
        <f>'[1]АФХД 2025'!C88</f>
        <v>204890.64</v>
      </c>
      <c r="D35" s="6">
        <f>'[1]АФХД 2025'!D88</f>
        <v>146990.15</v>
      </c>
      <c r="E35" s="6">
        <f>'[1]АФХД 2025'!E88</f>
        <v>101066.85</v>
      </c>
    </row>
    <row r="36" spans="1:5" x14ac:dyDescent="0.3">
      <c r="A36" s="14" t="s">
        <v>14</v>
      </c>
      <c r="B36" s="6">
        <v>55000</v>
      </c>
      <c r="C36" s="6">
        <f>'[1]АФХД 2025'!C112</f>
        <v>9765.76</v>
      </c>
      <c r="D36" s="6">
        <f>'[1]АФХД 2025'!D112</f>
        <v>33146.880000000005</v>
      </c>
      <c r="E36" s="6">
        <f>'[1]АФХД 2025'!E112</f>
        <v>69057.88</v>
      </c>
    </row>
    <row r="37" spans="1:5" x14ac:dyDescent="0.3">
      <c r="A37" s="14" t="s">
        <v>34</v>
      </c>
      <c r="B37" s="6">
        <v>74145</v>
      </c>
      <c r="C37" s="6">
        <f>'[1]АФХД 2025'!C135</f>
        <v>24072</v>
      </c>
      <c r="D37" s="6">
        <f>'[1]АФХД 2025'!D135</f>
        <v>24836</v>
      </c>
      <c r="E37" s="6">
        <f>'[1]АФХД 2025'!E135</f>
        <v>23655</v>
      </c>
    </row>
    <row r="38" spans="1:5" x14ac:dyDescent="0.3">
      <c r="A38" s="28" t="s">
        <v>38</v>
      </c>
      <c r="B38" s="8"/>
      <c r="C38" s="8"/>
      <c r="D38" s="30"/>
      <c r="E38" s="30"/>
    </row>
    <row r="39" spans="1:5" ht="43.2" x14ac:dyDescent="0.3">
      <c r="A39" s="17" t="s">
        <v>17</v>
      </c>
      <c r="B39" s="18"/>
      <c r="C39" s="19"/>
      <c r="D39" s="19"/>
      <c r="E39" s="19"/>
    </row>
    <row r="40" spans="1:5" x14ac:dyDescent="0.3">
      <c r="A40" s="20" t="s">
        <v>18</v>
      </c>
      <c r="B40" s="21">
        <v>0</v>
      </c>
      <c r="C40" s="22">
        <f>'[1]АФХД 2025'!C27</f>
        <v>0</v>
      </c>
      <c r="D40" s="22">
        <f>'[1]АФХД 2025'!D27</f>
        <v>0</v>
      </c>
      <c r="E40" s="22">
        <f>'[1]АФХД 2025'!E27</f>
        <v>0</v>
      </c>
    </row>
    <row r="41" spans="1:5" x14ac:dyDescent="0.3">
      <c r="A41" s="20" t="s">
        <v>19</v>
      </c>
      <c r="B41" s="22">
        <f>SUM(B42:B45)</f>
        <v>13792.48</v>
      </c>
      <c r="C41" s="22">
        <f>SUM(C42:C45)</f>
        <v>95076.51999999999</v>
      </c>
      <c r="D41" s="22">
        <f>SUM(D42:D45)</f>
        <v>135494.21</v>
      </c>
      <c r="E41" s="22">
        <f>SUM(E42:E45)</f>
        <v>168191.37</v>
      </c>
    </row>
    <row r="42" spans="1:5" x14ac:dyDescent="0.3">
      <c r="A42" s="23" t="str">
        <f>'[1]АФХД 2025'!A58</f>
        <v>1. Заработная плата</v>
      </c>
      <c r="B42" s="24">
        <v>13792.48</v>
      </c>
      <c r="C42" s="6">
        <f>'[1]АФХД 2025'!C58</f>
        <v>95076.51999999999</v>
      </c>
      <c r="D42" s="6">
        <f>'[1]АФХД 2025'!D58</f>
        <v>110621.25</v>
      </c>
      <c r="E42" s="6">
        <f>'[1]АФХД 2025'!E58</f>
        <v>113571.13</v>
      </c>
    </row>
    <row r="43" spans="1:5" x14ac:dyDescent="0.3">
      <c r="A43" s="23" t="str">
        <f>'[1]АФХД 2025'!A59</f>
        <v>2. Налоги</v>
      </c>
      <c r="B43" s="24">
        <v>0</v>
      </c>
      <c r="C43" s="6">
        <f>'[1]АФХД 2025'!C59</f>
        <v>0</v>
      </c>
      <c r="D43" s="6">
        <f>'[1]АФХД 2025'!D59</f>
        <v>24872.959999999999</v>
      </c>
      <c r="E43" s="6">
        <f>'[1]АФХД 2025'!E59</f>
        <v>24871.24</v>
      </c>
    </row>
    <row r="44" spans="1:5" x14ac:dyDescent="0.3">
      <c r="A44" s="23" t="str">
        <f>'[1]АФХД 2025'!A60</f>
        <v>3. Оборудование</v>
      </c>
      <c r="B44" s="24">
        <v>0</v>
      </c>
      <c r="C44" s="6">
        <f>'[1]АФХД 2025'!C60</f>
        <v>0</v>
      </c>
      <c r="D44" s="6">
        <f>'[1]АФХД 2025'!D60</f>
        <v>0</v>
      </c>
      <c r="E44" s="6">
        <f>'[1]АФХД 2025'!E60</f>
        <v>0</v>
      </c>
    </row>
    <row r="45" spans="1:5" x14ac:dyDescent="0.3">
      <c r="A45" s="23" t="str">
        <f>'[1]АФХД 2025'!A61</f>
        <v>4. Материалы</v>
      </c>
      <c r="B45" s="24">
        <v>0</v>
      </c>
      <c r="C45" s="6">
        <f>'[1]АФХД 2025'!C61</f>
        <v>0</v>
      </c>
      <c r="D45" s="6">
        <f>'[1]АФХД 2025'!D61</f>
        <v>0</v>
      </c>
      <c r="E45" s="6">
        <f>'[1]АФХД 2025'!E61</f>
        <v>29749</v>
      </c>
    </row>
    <row r="46" spans="1:5" ht="28.8" x14ac:dyDescent="0.3">
      <c r="A46" s="26" t="s">
        <v>22</v>
      </c>
      <c r="B46" s="27"/>
      <c r="C46" s="19"/>
      <c r="D46" s="19"/>
      <c r="E46" s="19"/>
    </row>
    <row r="47" spans="1:5" x14ac:dyDescent="0.3">
      <c r="A47" s="20" t="s">
        <v>18</v>
      </c>
      <c r="B47" s="21">
        <v>0</v>
      </c>
      <c r="C47" s="31">
        <f>'[1]АФХД 2025'!C30</f>
        <v>0</v>
      </c>
      <c r="D47" s="31">
        <f>'[1]АФХД 2025'!D30</f>
        <v>0</v>
      </c>
      <c r="E47" s="31">
        <f>'[1]АФХД 2025'!E30</f>
        <v>0</v>
      </c>
    </row>
    <row r="48" spans="1:5" x14ac:dyDescent="0.3">
      <c r="A48" s="20" t="s">
        <v>19</v>
      </c>
      <c r="B48" s="22">
        <f>SUM(B49:B50)</f>
        <v>440000</v>
      </c>
      <c r="C48" s="22">
        <f>SUM(C49:C50)</f>
        <v>90000</v>
      </c>
      <c r="D48" s="22">
        <f>SUM(D49:D50)</f>
        <v>0</v>
      </c>
      <c r="E48" s="22">
        <f>SUM(E49:E50)</f>
        <v>0</v>
      </c>
    </row>
    <row r="49" spans="1:5" x14ac:dyDescent="0.3">
      <c r="A49" s="7" t="s">
        <v>23</v>
      </c>
      <c r="B49" s="6">
        <v>200000</v>
      </c>
      <c r="C49" s="6">
        <f>'[1]АФХД 2025'!C73</f>
        <v>90000</v>
      </c>
      <c r="D49" s="6">
        <f>'[1]АФХД 2025'!D73</f>
        <v>0</v>
      </c>
      <c r="E49" s="6">
        <f>'[1]АФХД 2025'!E73</f>
        <v>0</v>
      </c>
    </row>
    <row r="50" spans="1:5" x14ac:dyDescent="0.3">
      <c r="A50" s="7" t="s">
        <v>24</v>
      </c>
      <c r="B50" s="6">
        <v>240000</v>
      </c>
      <c r="C50" s="6">
        <f>'[1]АФХД 2025'!C74</f>
        <v>0</v>
      </c>
      <c r="D50" s="6">
        <f>'[1]АФХД 2025'!D74</f>
        <v>0</v>
      </c>
      <c r="E50" s="6">
        <f>'[1]АФХД 2025'!E74</f>
        <v>0</v>
      </c>
    </row>
    <row r="51" spans="1:5" ht="28.8" x14ac:dyDescent="0.3">
      <c r="A51" s="26" t="s">
        <v>25</v>
      </c>
      <c r="B51" s="27"/>
      <c r="C51" s="19"/>
      <c r="D51" s="19"/>
      <c r="E51" s="19"/>
    </row>
    <row r="52" spans="1:5" x14ac:dyDescent="0.3">
      <c r="A52" s="20" t="s">
        <v>18</v>
      </c>
      <c r="B52" s="21">
        <v>0</v>
      </c>
      <c r="C52" s="31">
        <f>'[1]АФХД 2025'!C26</f>
        <v>0</v>
      </c>
      <c r="D52" s="31">
        <f>'[1]АФХД 2025'!D26</f>
        <v>0</v>
      </c>
      <c r="E52" s="31">
        <f>'[1]АФХД 2025'!E26</f>
        <v>0</v>
      </c>
    </row>
    <row r="53" spans="1:5" x14ac:dyDescent="0.3">
      <c r="A53" s="20" t="s">
        <v>19</v>
      </c>
      <c r="B53" s="22">
        <f>SUM(B54:B58)</f>
        <v>18000</v>
      </c>
      <c r="C53" s="22">
        <f>SUM(C54:C58)</f>
        <v>329349.14</v>
      </c>
      <c r="D53" s="22">
        <f>SUM(D54:D58)</f>
        <v>0</v>
      </c>
      <c r="E53" s="22">
        <f>SUM(E54:E58)</f>
        <v>0</v>
      </c>
    </row>
    <row r="54" spans="1:5" x14ac:dyDescent="0.3">
      <c r="A54" s="7" t="str">
        <f>'[1]АФХД 2025'!A52</f>
        <v>1. Заработная плата</v>
      </c>
      <c r="B54" s="6">
        <v>0</v>
      </c>
      <c r="C54" s="6">
        <f>'[1]АФХД 2025'!C52</f>
        <v>264252.76</v>
      </c>
      <c r="D54" s="6">
        <f>'[1]АФХД 2025'!D52</f>
        <v>0</v>
      </c>
      <c r="E54" s="6">
        <f>'[1]АФХД 2025'!E52</f>
        <v>0</v>
      </c>
    </row>
    <row r="55" spans="1:5" x14ac:dyDescent="0.3">
      <c r="A55" s="7" t="str">
        <f>'[1]АФХД 2025'!A53</f>
        <v>2. Налоги</v>
      </c>
      <c r="B55" s="6">
        <v>0</v>
      </c>
      <c r="C55" s="6">
        <f>'[1]АФХД 2025'!C53</f>
        <v>63178.38</v>
      </c>
      <c r="D55" s="6">
        <f>'[1]АФХД 2025'!D53</f>
        <v>0</v>
      </c>
      <c r="E55" s="6">
        <f>'[1]АФХД 2025'!E53</f>
        <v>0</v>
      </c>
    </row>
    <row r="56" spans="1:5" x14ac:dyDescent="0.3">
      <c r="A56" s="7" t="str">
        <f>'[1]АФХД 2025'!A54</f>
        <v>3. Оборудование</v>
      </c>
      <c r="B56" s="6">
        <v>0</v>
      </c>
      <c r="C56" s="6">
        <f>'[1]АФХД 2025'!C54</f>
        <v>0</v>
      </c>
      <c r="D56" s="6">
        <f>'[1]АФХД 2025'!D54</f>
        <v>0</v>
      </c>
      <c r="E56" s="6">
        <f>'[1]АФХД 2025'!E54</f>
        <v>0</v>
      </c>
    </row>
    <row r="57" spans="1:5" x14ac:dyDescent="0.3">
      <c r="A57" s="7" t="s">
        <v>26</v>
      </c>
      <c r="B57" s="6">
        <v>0</v>
      </c>
      <c r="C57" s="6">
        <f>'[1]АФХД 2025'!C55</f>
        <v>0</v>
      </c>
      <c r="D57" s="6">
        <f>'[1]АФХД 2025'!D55</f>
        <v>0</v>
      </c>
      <c r="E57" s="6">
        <f>'[1]АФХД 2025'!E55</f>
        <v>0</v>
      </c>
    </row>
    <row r="58" spans="1:5" x14ac:dyDescent="0.3">
      <c r="A58" s="7" t="str">
        <f>'[1]АФХД 2025'!A56</f>
        <v>5. Услуги организаций</v>
      </c>
      <c r="B58" s="6">
        <v>18000</v>
      </c>
      <c r="C58" s="6">
        <f>'[1]АФХД 2025'!C56</f>
        <v>1918</v>
      </c>
      <c r="D58" s="6">
        <f>'[1]АФХД 2025'!D56</f>
        <v>0</v>
      </c>
      <c r="E58" s="6">
        <f>'[1]АФХД 2025'!E56</f>
        <v>0</v>
      </c>
    </row>
    <row r="59" spans="1:5" x14ac:dyDescent="0.3">
      <c r="A59" s="9" t="s">
        <v>27</v>
      </c>
      <c r="B59" s="27"/>
      <c r="C59" s="19"/>
      <c r="D59" s="19"/>
      <c r="E59" s="19"/>
    </row>
    <row r="60" spans="1:5" x14ac:dyDescent="0.3">
      <c r="A60" s="20" t="s">
        <v>18</v>
      </c>
      <c r="B60" s="21">
        <v>0</v>
      </c>
      <c r="C60" s="31">
        <f>'[1]АФХД 2025'!C29</f>
        <v>0</v>
      </c>
      <c r="D60" s="31">
        <f>'[1]АФХД 2025'!D29</f>
        <v>0</v>
      </c>
      <c r="E60" s="32"/>
    </row>
    <row r="61" spans="1:5" x14ac:dyDescent="0.3">
      <c r="A61" s="20" t="s">
        <v>19</v>
      </c>
      <c r="B61" s="22">
        <f>SUM(B62:B65)</f>
        <v>19950.36</v>
      </c>
      <c r="C61" s="22">
        <f>SUM(C62:C65)</f>
        <v>217800.52</v>
      </c>
      <c r="D61" s="22">
        <f>SUM(D62:D65)</f>
        <v>266865.7</v>
      </c>
      <c r="E61" s="22">
        <f>SUM(E62:E65)</f>
        <v>315370.92</v>
      </c>
    </row>
    <row r="62" spans="1:5" x14ac:dyDescent="0.3">
      <c r="A62" s="4" t="s">
        <v>28</v>
      </c>
      <c r="B62" s="5">
        <v>19950.36</v>
      </c>
      <c r="C62" s="6">
        <f>'[1]АФХД 2025'!C63</f>
        <v>217800.52</v>
      </c>
      <c r="D62" s="6">
        <f>'[1]АФХД 2025'!D63</f>
        <v>216246.88</v>
      </c>
      <c r="E62" s="6">
        <f>'[1]АФХД 2025'!E63</f>
        <v>315370.92</v>
      </c>
    </row>
    <row r="63" spans="1:5" x14ac:dyDescent="0.3">
      <c r="A63" s="4" t="s">
        <v>29</v>
      </c>
      <c r="B63" s="5">
        <v>0</v>
      </c>
      <c r="C63" s="6">
        <f>'[1]АФХД 2025'!C64</f>
        <v>0</v>
      </c>
      <c r="D63" s="6">
        <f>'[1]АФХД 2025'!D64</f>
        <v>50618.82</v>
      </c>
      <c r="E63" s="6">
        <f>'[1]АФХД 2025'!E64</f>
        <v>0</v>
      </c>
    </row>
    <row r="64" spans="1:5" x14ac:dyDescent="0.3">
      <c r="A64" s="4" t="s">
        <v>30</v>
      </c>
      <c r="B64" s="5">
        <v>0</v>
      </c>
      <c r="C64" s="6">
        <f>'[1]АФХД 2025'!C65</f>
        <v>0</v>
      </c>
      <c r="D64" s="6">
        <f>'[1]АФХД 2025'!D65</f>
        <v>0</v>
      </c>
      <c r="E64" s="6">
        <f>'[1]АФХД 2025'!E65</f>
        <v>0</v>
      </c>
    </row>
    <row r="65" spans="1:5" x14ac:dyDescent="0.3">
      <c r="A65" s="4" t="s">
        <v>31</v>
      </c>
      <c r="B65" s="5">
        <v>0</v>
      </c>
      <c r="C65" s="6">
        <f>'[1]АФХД 2025'!C66</f>
        <v>0</v>
      </c>
      <c r="D65" s="6">
        <f>'[1]АФХД 2025'!D66</f>
        <v>0</v>
      </c>
      <c r="E65" s="6">
        <f>'[1]АФХД 2025'!E66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2025-05-23T11:50:08Z</dcterms:modified>
</cp:coreProperties>
</file>